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45" windowWidth="14805" windowHeight="7770" activeTab="3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'1КВ'!$A$1:$E$51</definedName>
    <definedName name="_xlnm.Print_Area" localSheetId="1">'2кв'!$A$1:$E$53</definedName>
    <definedName name="_xlnm.Print_Area" localSheetId="2">'3кв'!$A$1:$E$53</definedName>
    <definedName name="_xlnm.Print_Area" localSheetId="3">'4кв'!$A$1:$E$50</definedName>
    <definedName name="_xlnm.Print_Area" localSheetId="4">отчет!$A$1:$C$40</definedName>
  </definedNames>
  <calcPr calcId="152511"/>
</workbook>
</file>

<file path=xl/calcChain.xml><?xml version="1.0" encoding="utf-8"?>
<calcChain xmlns="http://schemas.openxmlformats.org/spreadsheetml/2006/main">
  <c r="C20" i="27" l="1"/>
  <c r="C17" i="27"/>
  <c r="C19" i="27"/>
  <c r="C16" i="27"/>
  <c r="C15" i="27"/>
  <c r="C14" i="27"/>
  <c r="C13" i="27"/>
  <c r="C12" i="27"/>
  <c r="C22" i="27" s="1"/>
  <c r="C9" i="27"/>
  <c r="C8" i="27" l="1"/>
  <c r="C10" i="27" s="1"/>
  <c r="C6" i="27"/>
  <c r="C28" i="27"/>
  <c r="C23" i="27" l="1"/>
  <c r="B43" i="26" l="1"/>
  <c r="B46" i="26"/>
  <c r="E23" i="26"/>
  <c r="E22" i="26"/>
  <c r="E27" i="26" s="1"/>
  <c r="B47" i="26" s="1"/>
  <c r="B48" i="26" l="1"/>
  <c r="B46" i="25"/>
  <c r="E27" i="25"/>
  <c r="E28" i="25"/>
  <c r="E26" i="25"/>
  <c r="E28" i="24" l="1"/>
  <c r="E29" i="24"/>
  <c r="E27" i="24"/>
  <c r="B49" i="25" l="1"/>
  <c r="E23" i="25"/>
  <c r="E22" i="25"/>
  <c r="B49" i="24"/>
  <c r="E23" i="24"/>
  <c r="E22" i="24"/>
  <c r="E30" i="25" l="1"/>
  <c r="B50" i="25" s="1"/>
  <c r="B51" i="25" s="1"/>
  <c r="E30" i="24"/>
  <c r="B50" i="24"/>
  <c r="E26" i="23"/>
  <c r="B47" i="23" l="1"/>
  <c r="E23" i="23"/>
  <c r="E22" i="23"/>
  <c r="E28" i="23" l="1"/>
  <c r="B48" i="23" s="1"/>
  <c r="B49" i="23" s="1"/>
  <c r="B46" i="24" s="1"/>
  <c r="B51" i="24" s="1"/>
</calcChain>
</file>

<file path=xl/sharedStrings.xml><?xml version="1.0" encoding="utf-8"?>
<sst xmlns="http://schemas.openxmlformats.org/spreadsheetml/2006/main" count="288" uniqueCount="113">
  <si>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</si>
  <si>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</si>
  <si>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</si>
  <si>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</si>
  <si>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</si>
  <si>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</si>
  <si>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</si>
  <si>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</si>
  <si>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</si>
  <si>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</si>
  <si>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</si>
  <si>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</si>
  <si>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</si>
  <si>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</si>
  <si>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</si>
  <si>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</si>
  <si>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</si>
  <si>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</si>
  <si>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</si>
  <si>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</si>
  <si>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</si>
  <si>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</si>
  <si>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</si>
  <si>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</si>
  <si>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</si>
  <si>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Строителей, д. 17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</si>
  <si>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Романкова Романа Анатольевича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</si>
  <si>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Строителей</t>
    </r>
  </si>
  <si>
    <t>Стоимость материалов</t>
  </si>
  <si>
    <t>1 квартал</t>
  </si>
  <si>
    <t>руб.</t>
  </si>
  <si>
    <t>Заказчик - Собственники МКД, в лице председателя совета МКД  Романкова Р.А.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</si>
  <si>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</si>
  <si>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</si>
  <si>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</si>
  <si>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№12 от 01.06.2016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</si>
  <si>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№78 от   01.06.2016 г.</t>
    </r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</si>
  <si>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</si>
  <si>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</si>
  <si>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</si>
  <si>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</si>
  <si>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>февраль</t>
  </si>
  <si>
    <t xml:space="preserve">Остаток на начало квартала </t>
  </si>
  <si>
    <t>Услуги по содержанию многоквартирного дома</t>
  </si>
  <si>
    <t>Общая площадь квартир -  1545,1</t>
  </si>
  <si>
    <t>март</t>
  </si>
  <si>
    <t xml:space="preserve">Интернет Квант-телеком </t>
  </si>
  <si>
    <t>ч/ч</t>
  </si>
  <si>
    <t>Предъявлено населению107168,19руб.</t>
  </si>
  <si>
    <t>за 1 квартал 2023 года</t>
  </si>
  <si>
    <t>31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</si>
  <si>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</si>
  <si>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Замена слуховых окон (смета)</t>
  </si>
  <si>
    <t xml:space="preserve">Заделка отверстия в стене </t>
  </si>
  <si>
    <t>Исполнитель - ООО ЖКХ "Локомотив", в лице директора  Бовкун А. А.</t>
  </si>
  <si>
    <t xml:space="preserve">           2. Всего за период с "01" 01 2023 г. по "31" 03 2023 г. выполнено работ (оказано услуг) на общую сумму сто три тысячи пятьсот пятьдесят семь рублей 16 копеек.</t>
  </si>
  <si>
    <t>за 2 квартал 2023 года</t>
  </si>
  <si>
    <t>30 06 2023 г.</t>
  </si>
  <si>
    <t>2 квартал</t>
  </si>
  <si>
    <t>за 3 квартал 2023 года</t>
  </si>
  <si>
    <t>30 09 2023 г.</t>
  </si>
  <si>
    <t>3 квартал</t>
  </si>
  <si>
    <t xml:space="preserve">замена кнс в подвале(кв18)(СМЕТА )      </t>
  </si>
  <si>
    <t>Окраска МАФ</t>
  </si>
  <si>
    <t>апрель</t>
  </si>
  <si>
    <t>май</t>
  </si>
  <si>
    <t>июнь</t>
  </si>
  <si>
    <t>Дезинсекция, дератизация</t>
  </si>
  <si>
    <t>4 раза в год или по заявке собственника</t>
  </si>
  <si>
    <t>частичный ремонт отмостки (кв 16)</t>
  </si>
  <si>
    <t xml:space="preserve">           2. Всего за период с "01" 04 2023 г. по "30" 06 2023 г. выполнено работ (оказано услуг) на общую сумму сто двадцать одна тысяча восемьсот пятьдесят восемь рублей 53 копейки.</t>
  </si>
  <si>
    <t>Дератизация, дезинсекция</t>
  </si>
  <si>
    <t>по заявке</t>
  </si>
  <si>
    <t>ремонт отмостки бетонирования шва вдоль стенки</t>
  </si>
  <si>
    <t>штукатурка трещины по фасаду и под окном (кв16)</t>
  </si>
  <si>
    <t>зачеканка трещины на фасаде (кв16)</t>
  </si>
  <si>
    <t>июль</t>
  </si>
  <si>
    <t>август</t>
  </si>
  <si>
    <t>сентябрь</t>
  </si>
  <si>
    <t xml:space="preserve">           2. Всего за период с "01" 07 2023 г. по "30" 09 2023 г. выполнено работ (оказано услуг) на общую сумму сто семь тысяч четыреста семьдесят девять рублей 70 копеек.</t>
  </si>
  <si>
    <t>Предъявлено населению 119915,25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</si>
  <si>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</si>
  <si>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</si>
  <si>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</si>
  <si>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девяносто пять тысяч восемьсот одиннадцать рублей 65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</si>
  <si>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</si>
  <si>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</si>
  <si>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</si>
  <si>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</si>
  <si>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</si>
  <si>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</si>
  <si>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</si>
  <si>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</si>
  <si>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</si>
  <si>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</si>
  <si>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</si>
  <si>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</si>
  <si>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</si>
  <si>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</si>
  <si>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</si>
  <si>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</si>
  <si>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</si>
  <si>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</si>
  <si>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</si>
  <si>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</si>
  <si>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</si>
  <si>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</si>
  <si>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Строителей, д. 17</t>
  </si>
  <si>
    <t>Начислено всего 454166,68</t>
  </si>
  <si>
    <t>Оплачено за размещение оборудования в МОП интернет Квант телеком</t>
  </si>
  <si>
    <t>Непредвиденные работы 66 ч/ч</t>
  </si>
  <si>
    <t xml:space="preserve">   * Замена КНС в подвале (кв. 18)   (СМЕТА )      </t>
  </si>
  <si>
    <t xml:space="preserve">   * Замена слуховых окон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</si>
</sst>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[$-419]General"/>
    <numFmt numFmtId="165" formatCode="#,##0.00\ _₽"/>
    <numFmt numFmtId="166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3" fillId="0" borderId="0" xfId="0" applyFont="1"/>
    <xf numFmtId="0" fontId="12" fillId="2" borderId="3" xfId="0" applyFont="1" applyFill="1" applyBorder="1" applyAlignment="1">
      <alignment horizontal="center"/>
    </xf>
    <xf numFmtId="0" fontId="4" fillId="2" borderId="0" xfId="0" applyFont="1" applyFill="1"/>
    <xf numFmtId="0" fontId="2" fillId="0" borderId="0" xfId="0" applyFont="1" applyAlignment="1">
      <alignment wrapText="1"/>
    </xf>
    <xf numFmtId="39" fontId="8" fillId="0" borderId="0" xfId="1" applyNumberFormat="1" applyFont="1"/>
    <xf numFmtId="39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2" fillId="2" borderId="3" xfId="0" applyFont="1" applyFill="1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/>
    </xf>
    <xf numFmtId="43" fontId="4" fillId="0" borderId="0" xfId="0" applyNumberFormat="1" applyFont="1"/>
    <xf numFmtId="0" fontId="15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6" fontId="4" fillId="0" borderId="0" xfId="1" applyNumberFormat="1" applyFont="1" applyBorder="1"/>
    <xf numFmtId="165" fontId="8" fillId="0" borderId="1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6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6" fontId="3" fillId="0" borderId="2" xfId="1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21" zoomScaleSheetLayoutView="100" workbookViewId="0">
      <selection activeCell="A25" sqref="A25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0.7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49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22"/>
      <c r="C4" s="22"/>
      <c r="D4" s="58" t="s">
        <v>50</v>
      </c>
      <c r="E4" s="58"/>
    </row>
    <row r="5" spans="1:5" x14ac:dyDescent="0.25">
      <c r="A5" s="28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26</v>
      </c>
      <c r="B9" s="46"/>
      <c r="C9" s="46"/>
      <c r="D9" s="46"/>
      <c r="E9" s="46"/>
    </row>
    <row r="10" spans="1:5" ht="24.7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35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36</v>
      </c>
      <c r="B18" s="46"/>
      <c r="C18" s="46"/>
      <c r="D18" s="46"/>
      <c r="E18" s="46"/>
    </row>
    <row r="19" spans="1:7" ht="32.25" customHeight="1" x14ac:dyDescent="0.25">
      <c r="A19" s="44" t="s">
        <v>27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33</v>
      </c>
      <c r="C22" s="3" t="s">
        <v>4</v>
      </c>
      <c r="D22" s="3">
        <v>14.58</v>
      </c>
      <c r="E22" s="8">
        <f>D22*F20*G20</f>
        <v>67582.673999999999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18077.669999999998</v>
      </c>
    </row>
    <row r="24" spans="1:7" x14ac:dyDescent="0.25">
      <c r="A24" s="24" t="s">
        <v>28</v>
      </c>
      <c r="B24" s="9" t="s">
        <v>29</v>
      </c>
      <c r="C24" s="3" t="s">
        <v>30</v>
      </c>
      <c r="D24" s="3"/>
      <c r="E24" s="8">
        <v>1740</v>
      </c>
    </row>
    <row r="25" spans="1:7" ht="15.75" x14ac:dyDescent="0.25">
      <c r="A25" s="23" t="s">
        <v>52</v>
      </c>
      <c r="B25" s="9" t="s">
        <v>41</v>
      </c>
      <c r="C25" s="3" t="s">
        <v>30</v>
      </c>
      <c r="D25" s="16"/>
      <c r="E25" s="8">
        <v>15684.92</v>
      </c>
    </row>
    <row r="26" spans="1:7" ht="15.75" x14ac:dyDescent="0.25">
      <c r="A26" s="25" t="s">
        <v>53</v>
      </c>
      <c r="B26" s="33" t="s">
        <v>45</v>
      </c>
      <c r="C26" s="34" t="s">
        <v>47</v>
      </c>
      <c r="D26" s="29">
        <v>2</v>
      </c>
      <c r="E26" s="35">
        <f>235.95*2</f>
        <v>471.9</v>
      </c>
    </row>
    <row r="27" spans="1:7" ht="15.75" x14ac:dyDescent="0.25">
      <c r="A27" s="36"/>
      <c r="B27" s="9"/>
      <c r="C27" s="3"/>
      <c r="D27" s="37"/>
      <c r="E27" s="8"/>
    </row>
    <row r="28" spans="1:7" s="14" customFormat="1" ht="14.25" x14ac:dyDescent="0.2">
      <c r="A28" s="10" t="s">
        <v>24</v>
      </c>
      <c r="B28" s="11"/>
      <c r="C28" s="12"/>
      <c r="D28" s="12"/>
      <c r="E28" s="13">
        <f>SUM(E22:E27)</f>
        <v>103557.16399999999</v>
      </c>
    </row>
    <row r="30" spans="1:7" s="17" customFormat="1" ht="29.25" customHeight="1" x14ac:dyDescent="0.25">
      <c r="A30" s="45" t="s">
        <v>55</v>
      </c>
      <c r="B30" s="45"/>
      <c r="C30" s="45"/>
      <c r="D30" s="45"/>
      <c r="E30" s="45"/>
    </row>
    <row r="31" spans="1:7" ht="30" customHeight="1" x14ac:dyDescent="0.25">
      <c r="A31" s="46" t="s">
        <v>21</v>
      </c>
      <c r="B31" s="46"/>
      <c r="C31" s="46"/>
      <c r="D31" s="46"/>
      <c r="E31" s="46"/>
    </row>
    <row r="32" spans="1:7" x14ac:dyDescent="0.25">
      <c r="A32" s="46" t="s">
        <v>20</v>
      </c>
      <c r="B32" s="46"/>
      <c r="C32" s="46"/>
      <c r="D32" s="46"/>
      <c r="E32" s="46"/>
    </row>
    <row r="33" spans="1:5" ht="32.25" customHeight="1" x14ac:dyDescent="0.25">
      <c r="A33" s="46" t="s">
        <v>32</v>
      </c>
      <c r="B33" s="46"/>
      <c r="C33" s="46"/>
      <c r="D33" s="46"/>
      <c r="E33" s="46"/>
    </row>
    <row r="34" spans="1:5" x14ac:dyDescent="0.25">
      <c r="A34" s="46" t="s">
        <v>18</v>
      </c>
      <c r="B34" s="46"/>
      <c r="C34" s="46"/>
      <c r="D34" s="46"/>
      <c r="E34" s="46"/>
    </row>
    <row r="35" spans="1:5" x14ac:dyDescent="0.25">
      <c r="A35" s="47" t="s">
        <v>5</v>
      </c>
      <c r="B35" s="47"/>
      <c r="C35" s="47"/>
      <c r="D35" s="47"/>
      <c r="E35" s="47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48" t="s">
        <v>54</v>
      </c>
      <c r="B37" s="48"/>
      <c r="C37" s="48"/>
      <c r="D37" s="48"/>
      <c r="E37" s="48"/>
    </row>
    <row r="38" spans="1:5" x14ac:dyDescent="0.25">
      <c r="B38" s="43" t="s">
        <v>19</v>
      </c>
      <c r="C38" s="43"/>
      <c r="D38" s="43"/>
      <c r="E38" s="6" t="s">
        <v>6</v>
      </c>
    </row>
    <row r="39" spans="1:5" x14ac:dyDescent="0.25">
      <c r="A39" s="27"/>
      <c r="B39" s="27"/>
      <c r="C39" s="27"/>
      <c r="D39" s="27"/>
      <c r="E39" s="27"/>
    </row>
    <row r="40" spans="1:5" x14ac:dyDescent="0.25">
      <c r="A40" s="48" t="s">
        <v>31</v>
      </c>
      <c r="B40" s="48"/>
      <c r="C40" s="48"/>
      <c r="D40" s="48"/>
      <c r="E40" s="48"/>
    </row>
    <row r="41" spans="1:5" x14ac:dyDescent="0.25">
      <c r="B41" s="43" t="s">
        <v>19</v>
      </c>
      <c r="C41" s="43"/>
      <c r="D41" s="43"/>
      <c r="E41" s="6" t="s">
        <v>6</v>
      </c>
    </row>
    <row r="42" spans="1:5" x14ac:dyDescent="0.25">
      <c r="A42" s="2" t="s">
        <v>44</v>
      </c>
    </row>
    <row r="43" spans="1:5" x14ac:dyDescent="0.25">
      <c r="A43" s="14" t="s">
        <v>34</v>
      </c>
    </row>
    <row r="44" spans="1:5" x14ac:dyDescent="0.25">
      <c r="A44" s="2" t="s">
        <v>42</v>
      </c>
      <c r="B44" s="19">
        <v>-2626.73</v>
      </c>
    </row>
    <row r="45" spans="1:5" x14ac:dyDescent="0.25">
      <c r="A45" s="18" t="s">
        <v>48</v>
      </c>
      <c r="B45" s="20"/>
    </row>
    <row r="46" spans="1:5" x14ac:dyDescent="0.25">
      <c r="A46" s="2" t="s">
        <v>37</v>
      </c>
      <c r="B46" s="20">
        <v>99358.26</v>
      </c>
    </row>
    <row r="47" spans="1:5" x14ac:dyDescent="0.25">
      <c r="A47" s="2" t="s">
        <v>46</v>
      </c>
      <c r="B47" s="20">
        <f>3*100</f>
        <v>300</v>
      </c>
    </row>
    <row r="48" spans="1:5" ht="30" x14ac:dyDescent="0.25">
      <c r="A48" s="26" t="s">
        <v>38</v>
      </c>
      <c r="B48" s="20">
        <f>E28</f>
        <v>103557.16399999999</v>
      </c>
    </row>
    <row r="49" spans="1:2" x14ac:dyDescent="0.25">
      <c r="A49" s="15" t="s">
        <v>40</v>
      </c>
      <c r="B49" s="19">
        <f>B44+B46+B47-B48</f>
        <v>-6525.6339999999909</v>
      </c>
    </row>
    <row r="51" spans="1:2" x14ac:dyDescent="0.25">
      <c r="B51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2" zoomScaleSheetLayoutView="100" workbookViewId="0">
      <selection activeCell="A26" sqref="A26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0.7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56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22"/>
      <c r="C4" s="22"/>
      <c r="D4" s="58" t="s">
        <v>57</v>
      </c>
      <c r="E4" s="58"/>
    </row>
    <row r="5" spans="1:5" x14ac:dyDescent="0.25">
      <c r="A5" s="3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26</v>
      </c>
      <c r="B9" s="46"/>
      <c r="C9" s="46"/>
      <c r="D9" s="46"/>
      <c r="E9" s="46"/>
    </row>
    <row r="10" spans="1:5" ht="24.7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35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36</v>
      </c>
      <c r="B18" s="46"/>
      <c r="C18" s="46"/>
      <c r="D18" s="46"/>
      <c r="E18" s="46"/>
    </row>
    <row r="19" spans="1:7" ht="32.25" customHeight="1" x14ac:dyDescent="0.25">
      <c r="A19" s="44" t="s">
        <v>27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33</v>
      </c>
      <c r="C22" s="3" t="s">
        <v>4</v>
      </c>
      <c r="D22" s="3">
        <v>14.58</v>
      </c>
      <c r="E22" s="8">
        <f>D22*F20*G20</f>
        <v>67582.673999999999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3.9</v>
      </c>
      <c r="E23" s="8">
        <f>D23*F20*G20</f>
        <v>18077.669999999998</v>
      </c>
    </row>
    <row r="24" spans="1:7" ht="25.5" x14ac:dyDescent="0.25">
      <c r="A24" s="7" t="s">
        <v>67</v>
      </c>
      <c r="B24" s="9" t="s">
        <v>68</v>
      </c>
      <c r="C24" s="3" t="s">
        <v>30</v>
      </c>
      <c r="D24" s="3"/>
      <c r="E24" s="8">
        <v>1246.6400000000001</v>
      </c>
      <c r="G24" s="38"/>
    </row>
    <row r="25" spans="1:7" x14ac:dyDescent="0.25">
      <c r="A25" s="24" t="s">
        <v>28</v>
      </c>
      <c r="B25" s="9" t="s">
        <v>58</v>
      </c>
      <c r="C25" s="3" t="s">
        <v>30</v>
      </c>
      <c r="D25" s="3"/>
      <c r="E25" s="8">
        <v>5077.87</v>
      </c>
    </row>
    <row r="26" spans="1:7" ht="30" x14ac:dyDescent="0.25">
      <c r="A26" s="24" t="s">
        <v>62</v>
      </c>
      <c r="B26" s="9" t="s">
        <v>64</v>
      </c>
      <c r="C26" s="3" t="s">
        <v>30</v>
      </c>
      <c r="D26" s="3"/>
      <c r="E26" s="8">
        <v>20907.580000000002</v>
      </c>
    </row>
    <row r="27" spans="1:7" x14ac:dyDescent="0.25">
      <c r="A27" s="24" t="s">
        <v>63</v>
      </c>
      <c r="B27" s="9" t="s">
        <v>65</v>
      </c>
      <c r="C27" s="3" t="s">
        <v>47</v>
      </c>
      <c r="D27" s="3">
        <v>24</v>
      </c>
      <c r="E27" s="8">
        <f>D27*235.95</f>
        <v>5662.7999999999993</v>
      </c>
    </row>
    <row r="28" spans="1:7" ht="15" customHeight="1" x14ac:dyDescent="0.25">
      <c r="A28" s="39" t="s">
        <v>69</v>
      </c>
      <c r="B28" s="9" t="s">
        <v>66</v>
      </c>
      <c r="C28" s="3" t="s">
        <v>47</v>
      </c>
      <c r="D28" s="16">
        <v>14</v>
      </c>
      <c r="E28" s="8">
        <f t="shared" ref="E28:E29" si="0">D28*235.95</f>
        <v>3303.2999999999997</v>
      </c>
    </row>
    <row r="29" spans="1:7" ht="15.75" x14ac:dyDescent="0.25">
      <c r="A29" s="36"/>
      <c r="B29" s="9"/>
      <c r="C29" s="3"/>
      <c r="D29" s="37"/>
      <c r="E29" s="8">
        <f t="shared" si="0"/>
        <v>0</v>
      </c>
    </row>
    <row r="30" spans="1:7" s="14" customFormat="1" ht="14.25" x14ac:dyDescent="0.2">
      <c r="A30" s="10" t="s">
        <v>24</v>
      </c>
      <c r="B30" s="11"/>
      <c r="C30" s="12"/>
      <c r="D30" s="12"/>
      <c r="E30" s="13">
        <f>SUM(E22:E29)</f>
        <v>121858.534</v>
      </c>
    </row>
    <row r="32" spans="1:7" s="17" customFormat="1" ht="29.25" customHeight="1" x14ac:dyDescent="0.25">
      <c r="A32" s="45" t="s">
        <v>70</v>
      </c>
      <c r="B32" s="45"/>
      <c r="C32" s="45"/>
      <c r="D32" s="45"/>
      <c r="E32" s="45"/>
    </row>
    <row r="33" spans="1:5" ht="30" customHeight="1" x14ac:dyDescent="0.25">
      <c r="A33" s="46" t="s">
        <v>21</v>
      </c>
      <c r="B33" s="46"/>
      <c r="C33" s="46"/>
      <c r="D33" s="46"/>
      <c r="E33" s="46"/>
    </row>
    <row r="34" spans="1:5" x14ac:dyDescent="0.25">
      <c r="A34" s="46" t="s">
        <v>20</v>
      </c>
      <c r="B34" s="46"/>
      <c r="C34" s="46"/>
      <c r="D34" s="46"/>
      <c r="E34" s="46"/>
    </row>
    <row r="35" spans="1:5" ht="32.25" customHeight="1" x14ac:dyDescent="0.25">
      <c r="A35" s="46" t="s">
        <v>32</v>
      </c>
      <c r="B35" s="46"/>
      <c r="C35" s="46"/>
      <c r="D35" s="46"/>
      <c r="E35" s="46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47" t="s">
        <v>5</v>
      </c>
      <c r="B37" s="47"/>
      <c r="C37" s="47"/>
      <c r="D37" s="47"/>
      <c r="E37" s="47"/>
    </row>
    <row r="38" spans="1:5" x14ac:dyDescent="0.25">
      <c r="A38" s="46" t="s">
        <v>18</v>
      </c>
      <c r="B38" s="46"/>
      <c r="C38" s="46"/>
      <c r="D38" s="46"/>
      <c r="E38" s="46"/>
    </row>
    <row r="39" spans="1:5" x14ac:dyDescent="0.25">
      <c r="A39" s="48" t="s">
        <v>54</v>
      </c>
      <c r="B39" s="48"/>
      <c r="C39" s="48"/>
      <c r="D39" s="48"/>
      <c r="E39" s="48"/>
    </row>
    <row r="40" spans="1:5" x14ac:dyDescent="0.25">
      <c r="B40" s="43" t="s">
        <v>19</v>
      </c>
      <c r="C40" s="43"/>
      <c r="D40" s="43"/>
      <c r="E40" s="6" t="s">
        <v>6</v>
      </c>
    </row>
    <row r="41" spans="1:5" x14ac:dyDescent="0.25">
      <c r="A41" s="31"/>
      <c r="B41" s="31"/>
      <c r="C41" s="31"/>
      <c r="D41" s="31"/>
      <c r="E41" s="31"/>
    </row>
    <row r="42" spans="1:5" x14ac:dyDescent="0.25">
      <c r="A42" s="48" t="s">
        <v>31</v>
      </c>
      <c r="B42" s="48"/>
      <c r="C42" s="48"/>
      <c r="D42" s="48"/>
      <c r="E42" s="48"/>
    </row>
    <row r="43" spans="1:5" x14ac:dyDescent="0.25">
      <c r="B43" s="43" t="s">
        <v>19</v>
      </c>
      <c r="C43" s="43"/>
      <c r="D43" s="43"/>
      <c r="E43" s="6" t="s">
        <v>6</v>
      </c>
    </row>
    <row r="44" spans="1:5" x14ac:dyDescent="0.25">
      <c r="A44" s="2" t="s">
        <v>44</v>
      </c>
    </row>
    <row r="45" spans="1:5" x14ac:dyDescent="0.25">
      <c r="A45" s="14" t="s">
        <v>34</v>
      </c>
    </row>
    <row r="46" spans="1:5" x14ac:dyDescent="0.25">
      <c r="A46" s="2" t="s">
        <v>42</v>
      </c>
      <c r="B46" s="19">
        <f>'1КВ'!B49</f>
        <v>-6525.6339999999909</v>
      </c>
    </row>
    <row r="47" spans="1:5" x14ac:dyDescent="0.25">
      <c r="A47" s="18" t="s">
        <v>48</v>
      </c>
      <c r="B47" s="20"/>
    </row>
    <row r="48" spans="1:5" x14ac:dyDescent="0.25">
      <c r="A48" s="2" t="s">
        <v>37</v>
      </c>
      <c r="B48" s="20">
        <v>118051.8</v>
      </c>
    </row>
    <row r="49" spans="1:2" x14ac:dyDescent="0.25">
      <c r="A49" s="2" t="s">
        <v>46</v>
      </c>
      <c r="B49" s="20">
        <f>3*100</f>
        <v>300</v>
      </c>
    </row>
    <row r="50" spans="1:2" ht="30" x14ac:dyDescent="0.25">
      <c r="A50" s="30" t="s">
        <v>38</v>
      </c>
      <c r="B50" s="20">
        <f>E30</f>
        <v>121858.534</v>
      </c>
    </row>
    <row r="51" spans="1:2" x14ac:dyDescent="0.25">
      <c r="A51" s="15" t="s">
        <v>40</v>
      </c>
      <c r="B51" s="19">
        <f>B46+B48+B49-B50</f>
        <v>-10032.367999999988</v>
      </c>
    </row>
    <row r="53" spans="1:2" x14ac:dyDescent="0.25">
      <c r="B53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1" zoomScaleSheetLayoutView="100" workbookViewId="0">
      <selection activeCell="D26" sqref="D26:D28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0.7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59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22"/>
      <c r="C4" s="22"/>
      <c r="D4" s="58" t="s">
        <v>60</v>
      </c>
      <c r="E4" s="58"/>
    </row>
    <row r="5" spans="1:5" x14ac:dyDescent="0.25">
      <c r="A5" s="3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26</v>
      </c>
      <c r="B9" s="46"/>
      <c r="C9" s="46"/>
      <c r="D9" s="46"/>
      <c r="E9" s="46"/>
    </row>
    <row r="10" spans="1:5" ht="24.7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35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36</v>
      </c>
      <c r="B18" s="46"/>
      <c r="C18" s="46"/>
      <c r="D18" s="46"/>
      <c r="E18" s="46"/>
    </row>
    <row r="19" spans="1:7" ht="32.25" customHeight="1" x14ac:dyDescent="0.25">
      <c r="A19" s="44" t="s">
        <v>27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33</v>
      </c>
      <c r="C22" s="3" t="s">
        <v>4</v>
      </c>
      <c r="D22" s="3">
        <v>16.309999999999999</v>
      </c>
      <c r="E22" s="8">
        <f>D22*F20*G20</f>
        <v>75601.742999999988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20209.908000000003</v>
      </c>
    </row>
    <row r="24" spans="1:7" x14ac:dyDescent="0.25">
      <c r="A24" s="24" t="s">
        <v>71</v>
      </c>
      <c r="B24" s="9" t="s">
        <v>72</v>
      </c>
      <c r="C24" s="3" t="s">
        <v>30</v>
      </c>
      <c r="D24" s="3"/>
      <c r="E24" s="8">
        <v>1246.52</v>
      </c>
    </row>
    <row r="25" spans="1:7" x14ac:dyDescent="0.25">
      <c r="A25" s="24" t="s">
        <v>28</v>
      </c>
      <c r="B25" s="9" t="s">
        <v>61</v>
      </c>
      <c r="C25" s="3" t="s">
        <v>30</v>
      </c>
      <c r="D25" s="3"/>
      <c r="E25" s="8">
        <v>3659.71</v>
      </c>
    </row>
    <row r="26" spans="1:7" ht="29.25" customHeight="1" x14ac:dyDescent="0.25">
      <c r="A26" s="23" t="s">
        <v>73</v>
      </c>
      <c r="B26" s="9" t="s">
        <v>76</v>
      </c>
      <c r="C26" s="3" t="s">
        <v>47</v>
      </c>
      <c r="D26" s="16">
        <v>8</v>
      </c>
      <c r="E26" s="8">
        <f>D26*260.07</f>
        <v>2080.56</v>
      </c>
    </row>
    <row r="27" spans="1:7" ht="31.5" x14ac:dyDescent="0.25">
      <c r="A27" s="23" t="s">
        <v>75</v>
      </c>
      <c r="B27" s="9" t="s">
        <v>77</v>
      </c>
      <c r="C27" s="3" t="s">
        <v>47</v>
      </c>
      <c r="D27" s="16">
        <v>16</v>
      </c>
      <c r="E27" s="8">
        <f t="shared" ref="E27:E28" si="0">D27*260.07</f>
        <v>4161.12</v>
      </c>
    </row>
    <row r="28" spans="1:7" ht="31.5" x14ac:dyDescent="0.25">
      <c r="A28" s="23" t="s">
        <v>74</v>
      </c>
      <c r="B28" s="9" t="s">
        <v>78</v>
      </c>
      <c r="C28" s="3" t="s">
        <v>47</v>
      </c>
      <c r="D28" s="16">
        <v>2</v>
      </c>
      <c r="E28" s="8">
        <f t="shared" si="0"/>
        <v>520.14</v>
      </c>
    </row>
    <row r="29" spans="1:7" ht="15.75" x14ac:dyDescent="0.25">
      <c r="A29" s="36"/>
      <c r="B29" s="9"/>
      <c r="C29" s="3"/>
      <c r="D29" s="37"/>
      <c r="E29" s="8"/>
    </row>
    <row r="30" spans="1:7" s="14" customFormat="1" ht="14.25" x14ac:dyDescent="0.2">
      <c r="A30" s="10" t="s">
        <v>24</v>
      </c>
      <c r="B30" s="11"/>
      <c r="C30" s="12"/>
      <c r="D30" s="12"/>
      <c r="E30" s="13">
        <f>SUM(E22:E29)</f>
        <v>107479.70099999999</v>
      </c>
    </row>
    <row r="32" spans="1:7" s="17" customFormat="1" ht="29.25" customHeight="1" x14ac:dyDescent="0.25">
      <c r="A32" s="45" t="s">
        <v>79</v>
      </c>
      <c r="B32" s="45"/>
      <c r="C32" s="45"/>
      <c r="D32" s="45"/>
      <c r="E32" s="45"/>
    </row>
    <row r="33" spans="1:5" ht="30" customHeight="1" x14ac:dyDescent="0.25">
      <c r="A33" s="46" t="s">
        <v>21</v>
      </c>
      <c r="B33" s="46"/>
      <c r="C33" s="46"/>
      <c r="D33" s="46"/>
      <c r="E33" s="46"/>
    </row>
    <row r="34" spans="1:5" x14ac:dyDescent="0.25">
      <c r="A34" s="46" t="s">
        <v>20</v>
      </c>
      <c r="B34" s="46"/>
      <c r="C34" s="46"/>
      <c r="D34" s="46"/>
      <c r="E34" s="46"/>
    </row>
    <row r="35" spans="1:5" ht="32.25" customHeight="1" x14ac:dyDescent="0.25">
      <c r="A35" s="46" t="s">
        <v>32</v>
      </c>
      <c r="B35" s="46"/>
      <c r="C35" s="46"/>
      <c r="D35" s="46"/>
      <c r="E35" s="46"/>
    </row>
    <row r="36" spans="1:5" x14ac:dyDescent="0.25">
      <c r="A36" s="46" t="s">
        <v>18</v>
      </c>
      <c r="B36" s="46"/>
      <c r="C36" s="46"/>
      <c r="D36" s="46"/>
      <c r="E36" s="46"/>
    </row>
    <row r="37" spans="1:5" x14ac:dyDescent="0.25">
      <c r="A37" s="47" t="s">
        <v>5</v>
      </c>
      <c r="B37" s="47"/>
      <c r="C37" s="47"/>
      <c r="D37" s="47"/>
      <c r="E37" s="47"/>
    </row>
    <row r="38" spans="1:5" x14ac:dyDescent="0.25">
      <c r="A38" s="46" t="s">
        <v>18</v>
      </c>
      <c r="B38" s="46"/>
      <c r="C38" s="46"/>
      <c r="D38" s="46"/>
      <c r="E38" s="46"/>
    </row>
    <row r="39" spans="1:5" x14ac:dyDescent="0.25">
      <c r="A39" s="48" t="s">
        <v>54</v>
      </c>
      <c r="B39" s="48"/>
      <c r="C39" s="48"/>
      <c r="D39" s="48"/>
      <c r="E39" s="48"/>
    </row>
    <row r="40" spans="1:5" x14ac:dyDescent="0.25">
      <c r="B40" s="43" t="s">
        <v>19</v>
      </c>
      <c r="C40" s="43"/>
      <c r="D40" s="43"/>
      <c r="E40" s="6" t="s">
        <v>6</v>
      </c>
    </row>
    <row r="41" spans="1:5" x14ac:dyDescent="0.25">
      <c r="A41" s="31"/>
      <c r="B41" s="31"/>
      <c r="C41" s="31"/>
      <c r="D41" s="31"/>
      <c r="E41" s="31"/>
    </row>
    <row r="42" spans="1:5" x14ac:dyDescent="0.25">
      <c r="A42" s="48" t="s">
        <v>31</v>
      </c>
      <c r="B42" s="48"/>
      <c r="C42" s="48"/>
      <c r="D42" s="48"/>
      <c r="E42" s="48"/>
    </row>
    <row r="43" spans="1:5" x14ac:dyDescent="0.25">
      <c r="B43" s="43" t="s">
        <v>19</v>
      </c>
      <c r="C43" s="43"/>
      <c r="D43" s="43"/>
      <c r="E43" s="6" t="s">
        <v>6</v>
      </c>
    </row>
    <row r="44" spans="1:5" x14ac:dyDescent="0.25">
      <c r="A44" s="2" t="s">
        <v>44</v>
      </c>
    </row>
    <row r="45" spans="1:5" x14ac:dyDescent="0.25">
      <c r="A45" s="14" t="s">
        <v>34</v>
      </c>
    </row>
    <row r="46" spans="1:5" x14ac:dyDescent="0.25">
      <c r="A46" s="2" t="s">
        <v>42</v>
      </c>
      <c r="B46" s="19">
        <f>'2кв'!B51</f>
        <v>-10032.367999999988</v>
      </c>
    </row>
    <row r="47" spans="1:5" x14ac:dyDescent="0.25">
      <c r="A47" s="18" t="s">
        <v>80</v>
      </c>
      <c r="B47" s="20"/>
    </row>
    <row r="48" spans="1:5" x14ac:dyDescent="0.25">
      <c r="A48" s="2" t="s">
        <v>37</v>
      </c>
      <c r="B48" s="20">
        <v>111805.88</v>
      </c>
    </row>
    <row r="49" spans="1:2" x14ac:dyDescent="0.25">
      <c r="A49" s="2" t="s">
        <v>46</v>
      </c>
      <c r="B49" s="20">
        <f>3*100</f>
        <v>300</v>
      </c>
    </row>
    <row r="50" spans="1:2" ht="30" x14ac:dyDescent="0.25">
      <c r="A50" s="30" t="s">
        <v>38</v>
      </c>
      <c r="B50" s="20">
        <f>E30</f>
        <v>107479.70099999999</v>
      </c>
    </row>
    <row r="51" spans="1:2" x14ac:dyDescent="0.25">
      <c r="A51" s="15" t="s">
        <v>40</v>
      </c>
      <c r="B51" s="19">
        <f>B46+B48+B49-B50</f>
        <v>-5406.1889999999694</v>
      </c>
    </row>
    <row r="53" spans="1:2" x14ac:dyDescent="0.25">
      <c r="B53" s="2" t="s">
        <v>18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E39"/>
    <mergeCell ref="B40:D40"/>
    <mergeCell ref="A42:E42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4" zoomScaleSheetLayoutView="100" workbookViewId="0">
      <selection activeCell="A24" sqref="A24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85546875" style="2" customWidth="1"/>
    <col min="9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30.7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81</v>
      </c>
      <c r="B3" s="57"/>
      <c r="C3" s="57"/>
      <c r="D3" s="57"/>
      <c r="E3" s="57"/>
    </row>
    <row r="4" spans="1:5" s="1" customFormat="1" ht="15.75" x14ac:dyDescent="0.25">
      <c r="A4" s="5" t="s">
        <v>13</v>
      </c>
      <c r="B4" s="22"/>
      <c r="C4" s="22"/>
      <c r="D4" s="59"/>
      <c r="E4" s="59" t="s">
        <v>82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53" t="s">
        <v>25</v>
      </c>
      <c r="B7" s="53"/>
      <c r="C7" s="53"/>
      <c r="D7" s="53"/>
      <c r="E7" s="53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46" t="s">
        <v>26</v>
      </c>
      <c r="B9" s="46"/>
      <c r="C9" s="46"/>
      <c r="D9" s="46"/>
      <c r="E9" s="46"/>
    </row>
    <row r="10" spans="1:5" ht="24.75" customHeight="1" x14ac:dyDescent="0.25">
      <c r="A10" s="50" t="s">
        <v>14</v>
      </c>
      <c r="B10" s="51"/>
      <c r="C10" s="51"/>
      <c r="D10" s="51"/>
      <c r="E10" s="51"/>
    </row>
    <row r="11" spans="1:5" ht="30.75" customHeight="1" x14ac:dyDescent="0.25">
      <c r="A11" s="46" t="s">
        <v>35</v>
      </c>
      <c r="B11" s="46"/>
      <c r="C11" s="46"/>
      <c r="D11" s="46"/>
      <c r="E11" s="46"/>
    </row>
    <row r="12" spans="1:5" x14ac:dyDescent="0.25">
      <c r="A12" s="49" t="s">
        <v>15</v>
      </c>
      <c r="B12" s="52"/>
      <c r="C12" s="52"/>
      <c r="D12" s="52"/>
      <c r="E12" s="52"/>
    </row>
    <row r="13" spans="1:5" x14ac:dyDescent="0.25">
      <c r="A13" s="46" t="s">
        <v>22</v>
      </c>
      <c r="B13" s="46"/>
      <c r="C13" s="46"/>
      <c r="D13" s="46"/>
      <c r="E13" s="46"/>
    </row>
    <row r="14" spans="1:5" x14ac:dyDescent="0.25">
      <c r="A14" s="49" t="s">
        <v>2</v>
      </c>
      <c r="B14" s="52"/>
      <c r="C14" s="52"/>
      <c r="D14" s="52"/>
      <c r="E14" s="52"/>
    </row>
    <row r="15" spans="1:5" x14ac:dyDescent="0.25">
      <c r="A15" s="46" t="s">
        <v>51</v>
      </c>
      <c r="B15" s="46"/>
      <c r="C15" s="46"/>
      <c r="D15" s="46"/>
      <c r="E15" s="46"/>
    </row>
    <row r="16" spans="1:5" x14ac:dyDescent="0.25">
      <c r="A16" s="49" t="s">
        <v>16</v>
      </c>
      <c r="B16" s="52"/>
      <c r="C16" s="52"/>
      <c r="D16" s="52"/>
      <c r="E16" s="52"/>
    </row>
    <row r="17" spans="1:7" ht="30" customHeight="1" x14ac:dyDescent="0.25">
      <c r="A17" s="46" t="s">
        <v>17</v>
      </c>
      <c r="B17" s="46"/>
      <c r="C17" s="46"/>
      <c r="D17" s="46"/>
      <c r="E17" s="46"/>
    </row>
    <row r="18" spans="1:7" ht="63" customHeight="1" x14ac:dyDescent="0.25">
      <c r="A18" s="46" t="s">
        <v>36</v>
      </c>
      <c r="B18" s="46"/>
      <c r="C18" s="46"/>
      <c r="D18" s="46"/>
      <c r="E18" s="46"/>
    </row>
    <row r="19" spans="1:7" ht="32.25" customHeight="1" x14ac:dyDescent="0.25">
      <c r="A19" s="44" t="s">
        <v>27</v>
      </c>
      <c r="B19" s="44"/>
      <c r="C19" s="44"/>
      <c r="D19" s="44"/>
      <c r="E19" s="44"/>
    </row>
    <row r="20" spans="1:7" ht="12.75" customHeight="1" x14ac:dyDescent="0.25">
      <c r="A20" s="44"/>
      <c r="B20" s="44"/>
      <c r="C20" s="44"/>
      <c r="D20" s="44"/>
      <c r="E20" s="44"/>
      <c r="F20" s="2">
        <v>1545.1</v>
      </c>
      <c r="G20" s="2">
        <v>3</v>
      </c>
    </row>
    <row r="21" spans="1:7" ht="127.5" customHeight="1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1" t="s">
        <v>43</v>
      </c>
      <c r="B22" s="9" t="s">
        <v>33</v>
      </c>
      <c r="C22" s="3" t="s">
        <v>4</v>
      </c>
      <c r="D22" s="3">
        <v>16.309999999999999</v>
      </c>
      <c r="E22" s="8">
        <f>D22*F20*G20</f>
        <v>75601.742999999988</v>
      </c>
    </row>
    <row r="23" spans="1:7" x14ac:dyDescent="0.25">
      <c r="A23" s="7" t="s">
        <v>39</v>
      </c>
      <c r="B23" s="9" t="s">
        <v>23</v>
      </c>
      <c r="C23" s="3" t="s">
        <v>4</v>
      </c>
      <c r="D23" s="3">
        <v>4.3600000000000003</v>
      </c>
      <c r="E23" s="8">
        <f>D23*F20*G20</f>
        <v>20209.908000000003</v>
      </c>
    </row>
    <row r="24" spans="1:7" x14ac:dyDescent="0.25">
      <c r="A24" s="24" t="s">
        <v>71</v>
      </c>
      <c r="B24" s="9" t="s">
        <v>72</v>
      </c>
      <c r="C24" s="3" t="s">
        <v>30</v>
      </c>
      <c r="D24" s="3"/>
      <c r="E24" s="8">
        <v>0</v>
      </c>
    </row>
    <row r="25" spans="1:7" x14ac:dyDescent="0.25">
      <c r="A25" s="24" t="s">
        <v>28</v>
      </c>
      <c r="B25" s="9" t="s">
        <v>83</v>
      </c>
      <c r="C25" s="3" t="s">
        <v>30</v>
      </c>
      <c r="D25" s="3"/>
      <c r="E25" s="8">
        <v>0</v>
      </c>
    </row>
    <row r="26" spans="1:7" ht="15.75" x14ac:dyDescent="0.25">
      <c r="A26" s="36"/>
      <c r="B26" s="9"/>
      <c r="C26" s="3"/>
      <c r="D26" s="37"/>
      <c r="E26" s="8"/>
    </row>
    <row r="27" spans="1:7" s="14" customFormat="1" ht="14.25" x14ac:dyDescent="0.2">
      <c r="A27" s="10" t="s">
        <v>24</v>
      </c>
      <c r="B27" s="11"/>
      <c r="C27" s="12"/>
      <c r="D27" s="12"/>
      <c r="E27" s="13">
        <f>SUM(E22:E26)</f>
        <v>95811.650999999983</v>
      </c>
    </row>
    <row r="29" spans="1:7" s="17" customFormat="1" ht="29.25" customHeight="1" x14ac:dyDescent="0.25">
      <c r="A29" s="45" t="s">
        <v>84</v>
      </c>
      <c r="B29" s="45"/>
      <c r="C29" s="45"/>
      <c r="D29" s="45"/>
      <c r="E29" s="45"/>
    </row>
    <row r="30" spans="1:7" ht="30" customHeight="1" x14ac:dyDescent="0.25">
      <c r="A30" s="46" t="s">
        <v>21</v>
      </c>
      <c r="B30" s="46"/>
      <c r="C30" s="46"/>
      <c r="D30" s="46"/>
      <c r="E30" s="46"/>
    </row>
    <row r="31" spans="1:7" x14ac:dyDescent="0.25">
      <c r="A31" s="46" t="s">
        <v>20</v>
      </c>
      <c r="B31" s="46"/>
      <c r="C31" s="46"/>
      <c r="D31" s="46"/>
      <c r="E31" s="46"/>
    </row>
    <row r="32" spans="1:7" ht="32.25" customHeight="1" x14ac:dyDescent="0.25">
      <c r="A32" s="46" t="s">
        <v>32</v>
      </c>
      <c r="B32" s="46"/>
      <c r="C32" s="46"/>
      <c r="D32" s="46"/>
      <c r="E32" s="46"/>
    </row>
    <row r="33" spans="1:5" x14ac:dyDescent="0.25">
      <c r="A33" s="46" t="s">
        <v>18</v>
      </c>
      <c r="B33" s="46"/>
      <c r="C33" s="46"/>
      <c r="D33" s="46"/>
      <c r="E33" s="46"/>
    </row>
    <row r="34" spans="1:5" x14ac:dyDescent="0.25">
      <c r="A34" s="47" t="s">
        <v>5</v>
      </c>
      <c r="B34" s="47"/>
      <c r="C34" s="47"/>
      <c r="D34" s="47"/>
      <c r="E34" s="47"/>
    </row>
    <row r="35" spans="1:5" x14ac:dyDescent="0.25">
      <c r="A35" s="46" t="s">
        <v>18</v>
      </c>
      <c r="B35" s="46"/>
      <c r="C35" s="46"/>
      <c r="D35" s="46"/>
      <c r="E35" s="46"/>
    </row>
    <row r="36" spans="1:5" x14ac:dyDescent="0.25">
      <c r="A36" s="48" t="s">
        <v>54</v>
      </c>
      <c r="B36" s="48"/>
      <c r="C36" s="48"/>
      <c r="D36" s="48"/>
      <c r="E36" s="48"/>
    </row>
    <row r="37" spans="1:5" x14ac:dyDescent="0.25">
      <c r="B37" s="43" t="s">
        <v>19</v>
      </c>
      <c r="C37" s="43"/>
      <c r="D37" s="43"/>
      <c r="E37" s="6" t="s">
        <v>6</v>
      </c>
    </row>
    <row r="38" spans="1:5" x14ac:dyDescent="0.25">
      <c r="A38" s="41"/>
      <c r="B38" s="41"/>
      <c r="C38" s="41"/>
      <c r="D38" s="41"/>
      <c r="E38" s="41"/>
    </row>
    <row r="39" spans="1:5" x14ac:dyDescent="0.25">
      <c r="A39" s="48" t="s">
        <v>31</v>
      </c>
      <c r="B39" s="48"/>
      <c r="C39" s="48"/>
      <c r="D39" s="48"/>
      <c r="E39" s="48"/>
    </row>
    <row r="40" spans="1:5" x14ac:dyDescent="0.25">
      <c r="B40" s="43" t="s">
        <v>19</v>
      </c>
      <c r="C40" s="43"/>
      <c r="D40" s="43"/>
      <c r="E40" s="6" t="s">
        <v>6</v>
      </c>
    </row>
    <row r="41" spans="1:5" x14ac:dyDescent="0.25">
      <c r="A41" s="2" t="s">
        <v>44</v>
      </c>
    </row>
    <row r="42" spans="1:5" x14ac:dyDescent="0.25">
      <c r="A42" s="14" t="s">
        <v>34</v>
      </c>
    </row>
    <row r="43" spans="1:5" x14ac:dyDescent="0.25">
      <c r="A43" s="2" t="s">
        <v>42</v>
      </c>
      <c r="B43" s="19">
        <f>'3кв'!B51</f>
        <v>-5406.1889999999694</v>
      </c>
    </row>
    <row r="44" spans="1:5" x14ac:dyDescent="0.25">
      <c r="A44" s="18" t="s">
        <v>80</v>
      </c>
      <c r="B44" s="20"/>
    </row>
    <row r="45" spans="1:5" x14ac:dyDescent="0.25">
      <c r="A45" s="2" t="s">
        <v>37</v>
      </c>
      <c r="B45" s="20">
        <v>119160.07</v>
      </c>
    </row>
    <row r="46" spans="1:5" x14ac:dyDescent="0.25">
      <c r="A46" s="2" t="s">
        <v>46</v>
      </c>
      <c r="B46" s="20">
        <f>3*100</f>
        <v>300</v>
      </c>
    </row>
    <row r="47" spans="1:5" ht="30" x14ac:dyDescent="0.25">
      <c r="A47" s="40" t="s">
        <v>38</v>
      </c>
      <c r="B47" s="20">
        <f>E27</f>
        <v>95811.650999999983</v>
      </c>
    </row>
    <row r="48" spans="1:5" x14ac:dyDescent="0.25">
      <c r="A48" s="15" t="s">
        <v>40</v>
      </c>
      <c r="B48" s="19">
        <f>B43+B45+B46-B47</f>
        <v>18242.230000000054</v>
      </c>
    </row>
    <row r="50" spans="2:2" x14ac:dyDescent="0.25">
      <c r="B50" s="2" t="s">
        <v>18</v>
      </c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25" right="0.25" top="0.75" bottom="0.75" header="0.3" footer="0.3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view="pageBreakPreview" topLeftCell="A7" zoomScaleSheetLayoutView="100" workbookViewId="0">
      <selection activeCell="C21" sqref="C2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0" t="s">
        <v>85</v>
      </c>
      <c r="B1" s="60"/>
      <c r="C1" s="60"/>
      <c r="D1" s="61"/>
    </row>
    <row r="2" spans="1:5" ht="15.75" x14ac:dyDescent="0.25">
      <c r="A2" s="62" t="s">
        <v>86</v>
      </c>
      <c r="B2" s="62"/>
      <c r="C2" s="62"/>
      <c r="D2" s="63"/>
    </row>
    <row r="3" spans="1:5" ht="15.75" x14ac:dyDescent="0.25">
      <c r="A3" s="62" t="s">
        <v>87</v>
      </c>
      <c r="B3" s="62"/>
      <c r="C3" s="62"/>
      <c r="D3" s="63"/>
    </row>
    <row r="4" spans="1:5" ht="15.75" x14ac:dyDescent="0.25">
      <c r="A4" s="60" t="s">
        <v>107</v>
      </c>
      <c r="B4" s="60"/>
      <c r="C4" s="60"/>
      <c r="D4" s="61"/>
    </row>
    <row r="5" spans="1:5" ht="15.75" x14ac:dyDescent="0.25">
      <c r="A5" s="64"/>
      <c r="B5" s="64"/>
      <c r="C5" s="64"/>
      <c r="D5" s="1"/>
    </row>
    <row r="6" spans="1:5" ht="15.75" x14ac:dyDescent="0.25">
      <c r="A6" s="63"/>
      <c r="B6" s="65" t="s">
        <v>88</v>
      </c>
      <c r="C6" s="66">
        <f>'1КВ'!B44</f>
        <v>-2626.73</v>
      </c>
      <c r="D6" s="67"/>
    </row>
    <row r="7" spans="1:5" ht="15.75" x14ac:dyDescent="0.25">
      <c r="A7" s="68" t="s">
        <v>89</v>
      </c>
      <c r="B7" s="65" t="s">
        <v>108</v>
      </c>
      <c r="C7" s="66"/>
      <c r="D7" s="67"/>
    </row>
    <row r="8" spans="1:5" ht="15.75" x14ac:dyDescent="0.25">
      <c r="B8" s="69" t="s">
        <v>90</v>
      </c>
      <c r="C8" s="70">
        <f>'1КВ'!B46+'2кв'!B48+'3кв'!B48+'4кв'!B45</f>
        <v>448376.01</v>
      </c>
      <c r="D8" s="71"/>
    </row>
    <row r="9" spans="1:5" ht="30" x14ac:dyDescent="0.25">
      <c r="B9" s="86" t="s">
        <v>109</v>
      </c>
      <c r="C9" s="70">
        <f>'1КВ'!B47+'2кв'!B49+'3кв'!B49+'4кв'!B46</f>
        <v>1200</v>
      </c>
      <c r="D9" s="71"/>
    </row>
    <row r="10" spans="1:5" ht="15.75" x14ac:dyDescent="0.25">
      <c r="A10" s="22"/>
      <c r="B10" s="69" t="s">
        <v>91</v>
      </c>
      <c r="C10" s="72">
        <f>SUM(C8:C9)</f>
        <v>449576.01</v>
      </c>
      <c r="D10" s="67"/>
    </row>
    <row r="11" spans="1:5" ht="15.75" x14ac:dyDescent="0.25">
      <c r="A11" s="1"/>
      <c r="B11" s="73"/>
      <c r="C11" s="74"/>
      <c r="D11" s="75"/>
    </row>
    <row r="12" spans="1:5" ht="15.75" x14ac:dyDescent="0.25">
      <c r="A12" s="76" t="s">
        <v>92</v>
      </c>
      <c r="B12" s="21" t="s">
        <v>93</v>
      </c>
      <c r="C12" s="70">
        <f>'1КВ'!E22+'2кв'!E22+'3кв'!E22+'4кв'!E22</f>
        <v>286368.83399999997</v>
      </c>
      <c r="D12" s="75"/>
    </row>
    <row r="13" spans="1:5" ht="15.75" x14ac:dyDescent="0.25">
      <c r="A13" s="76"/>
      <c r="B13" s="7" t="s">
        <v>39</v>
      </c>
      <c r="C13" s="70">
        <f>'1КВ'!E23+'2кв'!E23+'3кв'!E23+'4кв'!E23</f>
        <v>76575.156000000003</v>
      </c>
      <c r="D13" s="75"/>
    </row>
    <row r="14" spans="1:5" ht="15.75" x14ac:dyDescent="0.25">
      <c r="A14" s="1"/>
      <c r="B14" s="7" t="s">
        <v>28</v>
      </c>
      <c r="C14" s="70">
        <f>'1КВ'!E24+'2кв'!E25+'3кв'!E25+'4кв'!E25</f>
        <v>10477.58</v>
      </c>
      <c r="D14" s="75"/>
      <c r="E14" s="77"/>
    </row>
    <row r="15" spans="1:5" ht="15.75" x14ac:dyDescent="0.25">
      <c r="A15" s="1"/>
      <c r="B15" s="7" t="s">
        <v>71</v>
      </c>
      <c r="C15" s="70">
        <f>'2кв'!E24+'3кв'!E24+'4кв'!E24</f>
        <v>2493.16</v>
      </c>
      <c r="D15" s="75"/>
      <c r="E15" s="77"/>
    </row>
    <row r="16" spans="1:5" ht="15.75" x14ac:dyDescent="0.25">
      <c r="A16" s="76"/>
      <c r="B16" s="78" t="s">
        <v>110</v>
      </c>
      <c r="C16" s="70">
        <f>'1КВ'!E26+'2кв'!E27+'2кв'!E28+'3кв'!E26+'3кв'!E27+'3кв'!E28</f>
        <v>16199.819999999996</v>
      </c>
      <c r="D16" s="75"/>
    </row>
    <row r="17" spans="1:5" ht="15.75" x14ac:dyDescent="0.25">
      <c r="A17" s="76"/>
      <c r="B17" s="79" t="s">
        <v>94</v>
      </c>
      <c r="C17" s="70">
        <f>SUM(C19:C21)</f>
        <v>36592.5</v>
      </c>
      <c r="D17" s="75"/>
    </row>
    <row r="18" spans="1:5" ht="15.75" x14ac:dyDescent="0.25">
      <c r="A18" s="76"/>
      <c r="B18" s="79" t="s">
        <v>95</v>
      </c>
      <c r="C18" s="70"/>
      <c r="D18" s="75"/>
    </row>
    <row r="19" spans="1:5" ht="15.75" x14ac:dyDescent="0.25">
      <c r="A19" s="76"/>
      <c r="B19" s="24" t="s">
        <v>111</v>
      </c>
      <c r="C19" s="70">
        <f>'2кв'!E26</f>
        <v>20907.580000000002</v>
      </c>
      <c r="D19" s="75"/>
    </row>
    <row r="20" spans="1:5" ht="15.75" x14ac:dyDescent="0.25">
      <c r="A20" s="76"/>
      <c r="B20" s="23" t="s">
        <v>112</v>
      </c>
      <c r="C20" s="70">
        <f>'1КВ'!E25</f>
        <v>15684.92</v>
      </c>
      <c r="D20" s="75"/>
    </row>
    <row r="21" spans="1:5" ht="15.75" x14ac:dyDescent="0.25">
      <c r="A21" s="76"/>
      <c r="B21" s="79"/>
      <c r="C21" s="70"/>
      <c r="D21" s="75"/>
    </row>
    <row r="22" spans="1:5" ht="15.75" x14ac:dyDescent="0.25">
      <c r="A22" s="1"/>
      <c r="B22" s="80" t="s">
        <v>96</v>
      </c>
      <c r="C22" s="72">
        <f>SUM(C12:C17)</f>
        <v>428707.05</v>
      </c>
      <c r="D22" s="75"/>
      <c r="E22" s="77"/>
    </row>
    <row r="23" spans="1:5" ht="15.75" x14ac:dyDescent="0.25">
      <c r="A23" s="1"/>
      <c r="B23" s="81" t="s">
        <v>97</v>
      </c>
      <c r="C23" s="72">
        <f>C6+C10-C22</f>
        <v>18242.23000000004</v>
      </c>
      <c r="D23" s="75"/>
    </row>
    <row r="24" spans="1:5" ht="15.75" x14ac:dyDescent="0.25">
      <c r="A24" s="1"/>
      <c r="B24" s="68"/>
      <c r="C24" s="68"/>
      <c r="D24" s="75"/>
    </row>
    <row r="25" spans="1:5" ht="15.75" x14ac:dyDescent="0.25">
      <c r="A25" s="1"/>
      <c r="B25" s="82" t="s">
        <v>98</v>
      </c>
      <c r="C25" s="82"/>
      <c r="D25" s="75"/>
    </row>
    <row r="26" spans="1:5" ht="15.75" x14ac:dyDescent="0.25">
      <c r="A26" s="1"/>
      <c r="B26" s="82" t="s">
        <v>99</v>
      </c>
      <c r="C26" s="83">
        <v>43003.44</v>
      </c>
      <c r="D26" s="75"/>
    </row>
    <row r="27" spans="1:5" ht="15.75" x14ac:dyDescent="0.25">
      <c r="A27" s="1"/>
      <c r="B27" s="84" t="s">
        <v>100</v>
      </c>
      <c r="C27" s="85">
        <v>48794.31</v>
      </c>
      <c r="D27" s="75"/>
    </row>
    <row r="28" spans="1:5" ht="15.75" x14ac:dyDescent="0.25">
      <c r="A28" s="1"/>
      <c r="B28" s="82" t="s">
        <v>101</v>
      </c>
      <c r="C28" s="83">
        <f>C27-C26</f>
        <v>5790.8699999999953</v>
      </c>
      <c r="D28" s="75"/>
    </row>
    <row r="29" spans="1:5" ht="15.75" x14ac:dyDescent="0.25">
      <c r="A29" s="1"/>
      <c r="B29" s="68"/>
      <c r="C29" s="68"/>
      <c r="D29" s="75"/>
    </row>
    <row r="30" spans="1:5" ht="15.75" x14ac:dyDescent="0.25">
      <c r="A30" s="1"/>
      <c r="B30" s="68"/>
      <c r="C30" s="68"/>
      <c r="D30" s="75"/>
    </row>
    <row r="31" spans="1:5" ht="15.75" x14ac:dyDescent="0.25">
      <c r="A31" s="1"/>
      <c r="B31" s="68"/>
      <c r="C31" s="68"/>
      <c r="D31" s="75"/>
    </row>
    <row r="32" spans="1:5" ht="15.75" x14ac:dyDescent="0.25">
      <c r="A32" s="1"/>
      <c r="B32" s="68"/>
      <c r="C32" s="68"/>
      <c r="D32" s="75"/>
    </row>
    <row r="33" spans="1:4" ht="15.75" x14ac:dyDescent="0.25">
      <c r="A33" s="1" t="s">
        <v>102</v>
      </c>
      <c r="B33" s="68" t="s">
        <v>103</v>
      </c>
      <c r="C33" s="68"/>
      <c r="D33" s="75"/>
    </row>
    <row r="34" spans="1:4" ht="15.75" x14ac:dyDescent="0.25">
      <c r="A34" s="1"/>
      <c r="B34" s="68" t="s">
        <v>104</v>
      </c>
      <c r="C34" s="68"/>
      <c r="D34" s="75"/>
    </row>
    <row r="35" spans="1:4" ht="15.75" x14ac:dyDescent="0.25">
      <c r="A35" s="1"/>
      <c r="B35" s="68" t="s">
        <v>105</v>
      </c>
      <c r="C35" s="68"/>
      <c r="D35" s="75"/>
    </row>
    <row r="36" spans="1:4" ht="15.75" x14ac:dyDescent="0.25">
      <c r="A36" s="1"/>
      <c r="B36" s="68"/>
      <c r="C36" s="68"/>
      <c r="D36" s="75"/>
    </row>
    <row r="37" spans="1:4" ht="15.75" x14ac:dyDescent="0.25">
      <c r="A37" s="1"/>
      <c r="B37" s="68"/>
      <c r="C37" s="68"/>
      <c r="D37" s="75"/>
    </row>
    <row r="38" spans="1:4" ht="15.75" x14ac:dyDescent="0.25">
      <c r="A38" s="1"/>
      <c r="B38" s="68" t="s">
        <v>106</v>
      </c>
      <c r="C38" s="68"/>
      <c r="D38" s="75"/>
    </row>
    <row r="39" spans="1:4" ht="15.75" x14ac:dyDescent="0.25">
      <c r="A39" s="1"/>
      <c r="B39" s="68"/>
      <c r="C39" s="68"/>
      <c r="D39" s="75"/>
    </row>
    <row r="40" spans="1:4" ht="15.75" x14ac:dyDescent="0.25">
      <c r="A40" s="1"/>
      <c r="B40" s="68"/>
      <c r="C40" s="68"/>
      <c r="D40" s="75"/>
    </row>
    <row r="41" spans="1:4" ht="15.75" x14ac:dyDescent="0.25">
      <c r="A41" s="1"/>
      <c r="B41" s="68"/>
      <c r="C41" s="68"/>
      <c r="D41" s="75"/>
    </row>
    <row r="42" spans="1:4" ht="15.75" x14ac:dyDescent="0.25">
      <c r="A42" s="1"/>
      <c r="B42" s="68"/>
      <c r="C42" s="68"/>
      <c r="D42" s="75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2024-02-26T07:04:52Z</dcterms:modified>
</cp:coreProperties>
</file>